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44525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T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T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Q39" i="4"/>
  <c r="O39" i="4"/>
  <c r="M39" i="4"/>
  <c r="L39" i="4"/>
  <c r="I39" i="4"/>
  <c r="Q38" i="4"/>
  <c r="O38" i="4"/>
  <c r="M38" i="4"/>
  <c r="L38" i="4"/>
  <c r="I38" i="4"/>
  <c r="O37" i="4"/>
  <c r="M37" i="4"/>
  <c r="L37" i="4"/>
  <c r="I37" i="4"/>
  <c r="O35" i="4"/>
  <c r="M35" i="4"/>
  <c r="L35" i="4"/>
  <c r="I35" i="4"/>
  <c r="O34" i="4"/>
  <c r="M34" i="4"/>
  <c r="L34" i="4"/>
  <c r="I34" i="4"/>
  <c r="O33" i="4"/>
  <c r="M33" i="4"/>
  <c r="L33" i="4"/>
  <c r="I33" i="4"/>
  <c r="Q31" i="4"/>
  <c r="O31" i="4"/>
  <c r="M31" i="4"/>
  <c r="L31" i="4"/>
  <c r="I31" i="4"/>
  <c r="Q30" i="4"/>
  <c r="O30" i="4"/>
  <c r="M30" i="4"/>
  <c r="L30" i="4"/>
  <c r="I30" i="4"/>
  <c r="Q29" i="4"/>
  <c r="O29" i="4"/>
  <c r="M29" i="4"/>
  <c r="L29" i="4"/>
  <c r="I29" i="4"/>
  <c r="Q28" i="4"/>
  <c r="O28" i="4"/>
  <c r="M28" i="4"/>
  <c r="L28" i="4"/>
  <c r="I28" i="4"/>
  <c r="Q27" i="4"/>
  <c r="O27" i="4"/>
  <c r="M27" i="4"/>
  <c r="L27" i="4"/>
  <c r="I27" i="4"/>
  <c r="Q26" i="4"/>
  <c r="O26" i="4"/>
  <c r="M26" i="4"/>
  <c r="L26" i="4"/>
  <c r="I26" i="4"/>
  <c r="Q25" i="4"/>
  <c r="O25" i="4"/>
  <c r="M25" i="4"/>
  <c r="L25" i="4"/>
  <c r="I25" i="4"/>
  <c r="Q24" i="4"/>
  <c r="O24" i="4"/>
  <c r="M24" i="4"/>
  <c r="L24" i="4"/>
  <c r="I24" i="4"/>
  <c r="Q23" i="4"/>
  <c r="O23" i="4"/>
  <c r="M23" i="4"/>
  <c r="L23" i="4"/>
  <c r="I23" i="4"/>
  <c r="Q22" i="4"/>
  <c r="O22" i="4"/>
  <c r="M22" i="4"/>
  <c r="L22" i="4"/>
  <c r="I22" i="4"/>
  <c r="O21" i="4"/>
  <c r="M21" i="4"/>
  <c r="L21" i="4"/>
  <c r="I21" i="4"/>
  <c r="T19" i="4"/>
  <c r="S19" i="4"/>
  <c r="R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8" i="4"/>
  <c r="M18" i="4"/>
  <c r="L18" i="4"/>
  <c r="I18" i="4"/>
  <c r="T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T25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O23" i="3"/>
  <c r="M23" i="3"/>
  <c r="L23" i="3"/>
  <c r="I23" i="3"/>
  <c r="O21" i="3"/>
  <c r="M21" i="3"/>
  <c r="L21" i="3"/>
  <c r="I21" i="3"/>
  <c r="O19" i="3"/>
  <c r="M19" i="3"/>
  <c r="L19" i="3"/>
  <c r="I19" i="3"/>
  <c r="O18" i="3"/>
  <c r="M18" i="3"/>
  <c r="L18" i="3"/>
  <c r="I18" i="3"/>
  <c r="O17" i="3"/>
  <c r="M17" i="3"/>
  <c r="L17" i="3"/>
  <c r="I17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S14" i="3"/>
  <c r="Q14" i="3"/>
  <c r="O14" i="3"/>
  <c r="M14" i="3"/>
  <c r="L14" i="3"/>
  <c r="I14" i="3"/>
  <c r="Q13" i="3"/>
  <c r="O13" i="3"/>
  <c r="M13" i="3"/>
  <c r="L13" i="3"/>
  <c r="I13" i="3"/>
  <c r="O12" i="3"/>
  <c r="M12" i="3"/>
  <c r="L12" i="3"/>
  <c r="I12" i="3"/>
  <c r="O11" i="3"/>
  <c r="M11" i="3"/>
  <c r="L11" i="3"/>
  <c r="I11" i="3"/>
  <c r="S10" i="3"/>
  <c r="Q10" i="3"/>
  <c r="O10" i="3"/>
  <c r="M10" i="3"/>
  <c r="L10" i="3"/>
  <c r="I10" i="3"/>
  <c r="S9" i="3"/>
  <c r="Q9" i="3"/>
  <c r="O9" i="3"/>
  <c r="M9" i="3"/>
  <c r="L9" i="3"/>
  <c r="I9" i="3"/>
  <c r="Q8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P9" i="2"/>
  <c r="N9" i="2"/>
  <c r="L9" i="2"/>
  <c r="H9" i="2"/>
</calcChain>
</file>

<file path=xl/sharedStrings.xml><?xml version="1.0" encoding="utf-8"?>
<sst xmlns="http://schemas.openxmlformats.org/spreadsheetml/2006/main" count="370" uniqueCount="170">
  <si>
    <t>Format of Holding of Specified securities</t>
  </si>
  <si>
    <t>1.</t>
  </si>
  <si>
    <t>Name of Listed Entity:SAMOR REALITY LIMITED</t>
  </si>
  <si>
    <t>2.</t>
  </si>
  <si>
    <t xml:space="preserve">Scrip Code/Name of Scrip/Class of Security:SARE,,EQUITY SHARES  </t>
  </si>
  <si>
    <t>3.</t>
  </si>
  <si>
    <t>Share Holding Pattern Filed under: Reg. 31(1)(a)/Reg.31(1)(b)/Reg.31(1)(c)</t>
  </si>
  <si>
    <t>a. if under 31(1)(b) then indicate the report for quarter ending 31/03/2022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</si>
  <si>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</si>
  <si>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</si>
  <si>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</si>
  <si>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</si>
  <si>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</si>
  <si>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</si>
  <si>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</si>
  <si>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</si>
  <si>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</si>
  <si>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</si>
  <si>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</si>
  <si>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</si>
  <si>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</si>
  <si>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</si>
  <si>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</si>
  <si>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</si>
  <si>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</si>
  <si>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</si>
  <si>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</si>
  <si>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</si>
  <si>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</si>
  <si>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</si>
  <si>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</si>
  <si>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</si>
  <si>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</si>
  <si>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</si>
  <si>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</si>
  <si>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</si>
  <si>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</si>
  <si>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</si>
  <si>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</si>
  <si>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</si>
  <si>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</si>
  <si>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</si>
  <si>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</si>
  <si>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</si>
  <si>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</si>
  <si>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</si>
  <si>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</si>
  <si>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</si>
  <si>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</si>
  <si>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</si>
  <si>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</si>
  <si>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</si>
  <si>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</si>
  <si>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</si>
  <si>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</si>
  <si>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</si>
  <si>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</si>
  <si>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</si>
  <si>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</si>
  <si>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</si>
  <si>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</si>
  <si>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</si>
  <si>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</si>
  <si>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</si>
  <si>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</si>
  <si>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</si>
  <si>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</si>
  <si>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</si>
  <si>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</si>
  <si>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</si>
  <si>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</si>
  <si>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</si>
  <si>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</si>
  <si>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</si>
  <si>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</si>
  <si>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</si>
  <si>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</si>
  <si>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</si>
  <si>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</si>
  <si>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</si>
  <si>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</si>
  <si>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</si>
  <si>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</si>
  <si>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</si>
  <si>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</si>
  <si>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</si>
  <si>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</si>
  <si>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</si>
  <si>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</si>
  <si>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BIRJUKUMAR AJITBHAI SHAH                                                                                                                              </t>
  </si>
  <si>
    <t xml:space="preserve">AFBPS1817B                    </t>
  </si>
  <si>
    <t xml:space="preserve">JAGRUTIBEN BIRJUBHAI SHAH                                                                                                                             </t>
  </si>
  <si>
    <t xml:space="preserve">AORPS0050B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</si>
  <si>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</si>
  <si>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</si>
  <si>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</si>
  <si>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</si>
  <si>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</si>
  <si>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</si>
  <si>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PINKESH AJITBHAI SHAH                                                                                                                                 </t>
  </si>
  <si>
    <t xml:space="preserve">ABTPS0241B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</si>
  <si>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</si>
  <si>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</si>
  <si>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</si>
  <si>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</si>
  <si>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</si>
  <si>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</si>
  <si>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</si>
  <si>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</si>
  <si>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</si>
  <si>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</si>
  <si>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</si>
  <si>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</si>
  <si>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</si>
  <si>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</si>
  <si>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</si>
  <si>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</si>
  <si>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</si>
  <si>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</si>
  <si>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</si>
  <si>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</si>
  <si>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</si>
  <si>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</si>
  <si>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</si>
  <si>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</si>
  <si>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</si>
  <si>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</si>
  <si>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</si>
  <si>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</si>
  <si>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</si>
  <si>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</si>
  <si>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</si>
  <si>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MAYANK BHARATKUMAR SHAH HUF                                                                                                                           </t>
  </si>
  <si>
    <t xml:space="preserve">AAOHM7607K                    </t>
  </si>
  <si>
    <t xml:space="preserve">ARPIT DIPAK SHAH HUF                                                                                                                                  </t>
  </si>
  <si>
    <t xml:space="preserve">AATHA6913M                    </t>
  </si>
  <si>
    <t xml:space="preserve">ROHIT DALPATBHAI SHAH                                                                                                                                 </t>
  </si>
  <si>
    <t xml:space="preserve">ACNPS4407L                    </t>
  </si>
  <si>
    <t xml:space="preserve">AKSHAY SEVANTILAL MEHTA                                                                                                                               </t>
  </si>
  <si>
    <t xml:space="preserve">AECPM3545E                    </t>
  </si>
  <si>
    <t xml:space="preserve">RAJENDRAPRASAD PUNJABHAI PATEL                                                                                                                        </t>
  </si>
  <si>
    <t xml:space="preserve">AGUPP1629E                    </t>
  </si>
  <si>
    <t xml:space="preserve">MUKESH PREMCHAND SHAH                                                                                                                                 </t>
  </si>
  <si>
    <t xml:space="preserve">AVIPS3722J                    </t>
  </si>
  <si>
    <t xml:space="preserve">PAYALBEN BHAVESHBHAI SHAH                                                                                                                             </t>
  </si>
  <si>
    <t xml:space="preserve">CQCPS0701C                    </t>
  </si>
  <si>
    <t xml:space="preserve">ARPIT DIPAK SHAH                                                                                                                                      </t>
  </si>
  <si>
    <t xml:space="preserve">DFXPS8144N                    </t>
  </si>
  <si>
    <t xml:space="preserve">KRISHA MANISHKUMAR SHAH                                                                                                                               </t>
  </si>
  <si>
    <t xml:space="preserve">KJFPS2207M                    </t>
  </si>
  <si>
    <t>NBFCs Registered with RBI</t>
  </si>
  <si>
    <t>Employee Trusts</t>
  </si>
  <si>
    <t>Overseas Depositories (Holding DRs)(Balancing figure)</t>
  </si>
  <si>
    <t xml:space="preserve">BODIES CORPORATES                                 </t>
  </si>
  <si>
    <t xml:space="preserve">VIVID MERCANTILE LIMITED                                                                                                                              </t>
  </si>
  <si>
    <t xml:space="preserve">AAACV7171J                    </t>
  </si>
  <si>
    <t xml:space="preserve">OLGA TRADING PRIVATE LIMITED                                                                                                                          </t>
  </si>
  <si>
    <t xml:space="preserve">AACCO8900C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</si>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</sst>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3</v>
      </c>
      <c r="D9" s="4">
        <v>2295000</v>
      </c>
      <c r="E9" s="4">
        <v>0</v>
      </c>
      <c r="F9" s="4">
        <v>0</v>
      </c>
      <c r="G9" s="4">
        <v>2295000</v>
      </c>
      <c r="H9" s="15">
        <f>SUM(G9/4300000*100)</f>
        <v>53.372093023255815</v>
      </c>
      <c r="I9" s="4">
        <v>2295000</v>
      </c>
      <c r="J9" s="4">
        <v>0</v>
      </c>
      <c r="K9" s="4">
        <v>2295000</v>
      </c>
      <c r="L9" s="15">
        <f>SUM(K9/4300000*100)</f>
        <v>53.372093023255815</v>
      </c>
      <c r="M9" s="4">
        <v>0</v>
      </c>
      <c r="N9" s="15">
        <f>SUM((G9+M9)/4300000*100)</f>
        <v>53.372093023255815</v>
      </c>
      <c r="O9" s="4">
        <v>2295000</v>
      </c>
      <c r="P9" s="15">
        <f>SUM(O9/2295000*100)</f>
        <v>100</v>
      </c>
      <c r="Q9" s="4">
        <v>0</v>
      </c>
      <c r="R9" s="15">
        <f>SUM(Q9/2295000*100)</f>
        <v>0</v>
      </c>
      <c r="S9" s="4">
        <v>2295000</v>
      </c>
    </row>
    <row r="10" spans="1:19" x14ac:dyDescent="0.25">
      <c r="A10" s="4" t="s">
        <v>69</v>
      </c>
      <c r="B10" s="4" t="s">
        <v>70</v>
      </c>
      <c r="C10" s="4">
        <v>99</v>
      </c>
      <c r="D10" s="4">
        <v>2005000</v>
      </c>
      <c r="E10" s="4">
        <v>0</v>
      </c>
      <c r="F10" s="4">
        <v>0</v>
      </c>
      <c r="G10" s="4">
        <v>2005000</v>
      </c>
      <c r="H10" s="15">
        <f>SUM(G10/4300000*100)</f>
        <v>46.627906976744185</v>
      </c>
      <c r="I10" s="4">
        <v>2005000</v>
      </c>
      <c r="J10" s="4">
        <v>0</v>
      </c>
      <c r="K10" s="4">
        <v>2005000</v>
      </c>
      <c r="L10" s="15">
        <f>SUM(K10/4300000*100)</f>
        <v>46.627906976744185</v>
      </c>
      <c r="M10" s="4">
        <v>0</v>
      </c>
      <c r="N10" s="15">
        <f>SUM((G10+M10)/4300000*100)</f>
        <v>46.627906976744185</v>
      </c>
      <c r="O10" s="4">
        <v>705000</v>
      </c>
      <c r="P10" s="15">
        <f>SUM(O10/2005000*100)</f>
        <v>35.16209476309227</v>
      </c>
      <c r="Q10" s="4" t="s">
        <v>71</v>
      </c>
      <c r="R10" s="4" t="s">
        <v>71</v>
      </c>
      <c r="S10" s="4">
        <v>2005000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SUM(K12/4300000*100)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SUM(G13/4300000*100)</f>
        <v>0</v>
      </c>
      <c r="I13" s="4">
        <v>0</v>
      </c>
      <c r="J13" s="4">
        <v>0</v>
      </c>
      <c r="K13" s="4">
        <v>0</v>
      </c>
      <c r="L13" s="15">
        <f>SUM(K13/4300000*100)</f>
        <v>0</v>
      </c>
      <c r="M13" s="4">
        <v>0</v>
      </c>
      <c r="N13" s="15">
        <f>SUM((G13+M13)/4300000*100)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102</v>
      </c>
      <c r="D15" s="11">
        <f>SUM(D9:D13)</f>
        <v>4300000</v>
      </c>
      <c r="E15" s="11">
        <f>SUM(E9:E13)</f>
        <v>0</v>
      </c>
      <c r="F15" s="11">
        <f>SUM(F9:F13)</f>
        <v>0</v>
      </c>
      <c r="G15" s="11">
        <f>SUM(G9:G13)</f>
        <v>4300000</v>
      </c>
      <c r="H15" s="16">
        <f>SUM(H9:H13)</f>
        <v>100</v>
      </c>
      <c r="I15" s="11">
        <f>SUM(I9:I13)</f>
        <v>4300000</v>
      </c>
      <c r="J15" s="11">
        <f>SUM(J9:J13)</f>
        <v>0</v>
      </c>
      <c r="K15" s="11">
        <f>SUM(K9:K13)</f>
        <v>4300000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3000000</v>
      </c>
      <c r="P15" s="16">
        <f>SUM(O15/G15*100)</f>
        <v>69.767441860465112</v>
      </c>
      <c r="Q15" s="11">
        <f>SUM(Q9:Q13)</f>
        <v>0</v>
      </c>
      <c r="R15" s="16">
        <f>SUM(R9:R13)</f>
        <v>0</v>
      </c>
      <c r="S15" s="11">
        <f>SUM(S9:S13)</f>
        <v>4300000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3" sqref="A3:T26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2</v>
      </c>
      <c r="E8" s="4">
        <v>2250000</v>
      </c>
      <c r="F8" s="4">
        <v>0</v>
      </c>
      <c r="G8" s="4">
        <v>0</v>
      </c>
      <c r="H8" s="4">
        <v>2250000</v>
      </c>
      <c r="I8" s="15">
        <f>SUM(H8/4300000*100)</f>
        <v>52.325581395348841</v>
      </c>
      <c r="J8" s="4">
        <v>2250000</v>
      </c>
      <c r="K8" s="4">
        <v>0</v>
      </c>
      <c r="L8" s="4">
        <f>+J8+K8</f>
        <v>2250000</v>
      </c>
      <c r="M8" s="15">
        <f>SUM(L8/4300000*100)</f>
        <v>52.325581395348841</v>
      </c>
      <c r="N8" s="4">
        <v>0</v>
      </c>
      <c r="O8" s="15">
        <f>SUM((H8+N8)/4300000*100)</f>
        <v>52.325581395348841</v>
      </c>
      <c r="P8" s="4">
        <v>2250000</v>
      </c>
      <c r="Q8" s="15">
        <f>SUM(P8/H8*100)</f>
        <v>100</v>
      </c>
      <c r="R8" s="4">
        <v>0</v>
      </c>
      <c r="S8" s="15">
        <v>0</v>
      </c>
      <c r="T8" s="4">
        <v>2250000</v>
      </c>
    </row>
    <row r="9" spans="1:20" x14ac:dyDescent="0.25">
      <c r="A9" s="4"/>
      <c r="B9" s="4" t="s">
        <v>89</v>
      </c>
      <c r="C9" s="4" t="s">
        <v>90</v>
      </c>
      <c r="D9" s="4">
        <v>1</v>
      </c>
      <c r="E9" s="4">
        <v>1249800</v>
      </c>
      <c r="F9" s="4">
        <v>0</v>
      </c>
      <c r="G9" s="4">
        <v>0</v>
      </c>
      <c r="H9" s="4">
        <v>1249800</v>
      </c>
      <c r="I9" s="15">
        <f>SUM(H9/4300000*100)</f>
        <v>29.06511627906977</v>
      </c>
      <c r="J9" s="4">
        <v>1249800</v>
      </c>
      <c r="K9" s="4">
        <v>0</v>
      </c>
      <c r="L9" s="4">
        <f>+J9+K9</f>
        <v>1249800</v>
      </c>
      <c r="M9" s="15">
        <f>SUM(L9/4300000*100)</f>
        <v>29.06511627906977</v>
      </c>
      <c r="N9" s="4">
        <v>0</v>
      </c>
      <c r="O9" s="15">
        <f>SUM((H9+N9)/4300000*100)</f>
        <v>29.06511627906977</v>
      </c>
      <c r="P9" s="4">
        <v>1249800</v>
      </c>
      <c r="Q9" s="15">
        <f>SUM(P9/H9*100)</f>
        <v>100</v>
      </c>
      <c r="R9" s="4">
        <v>0</v>
      </c>
      <c r="S9" s="15">
        <f>SUM(R9/H9*100)</f>
        <v>0</v>
      </c>
      <c r="T9" s="4">
        <v>1249800</v>
      </c>
    </row>
    <row r="10" spans="1:20" x14ac:dyDescent="0.25">
      <c r="A10" s="4"/>
      <c r="B10" s="4" t="s">
        <v>91</v>
      </c>
      <c r="C10" s="4" t="s">
        <v>92</v>
      </c>
      <c r="D10" s="4">
        <v>1</v>
      </c>
      <c r="E10" s="4">
        <v>1000200</v>
      </c>
      <c r="F10" s="4">
        <v>0</v>
      </c>
      <c r="G10" s="4">
        <v>0</v>
      </c>
      <c r="H10" s="4">
        <v>1000200</v>
      </c>
      <c r="I10" s="15">
        <f>SUM(H10/4300000*100)</f>
        <v>23.260465116279068</v>
      </c>
      <c r="J10" s="4">
        <v>1000200</v>
      </c>
      <c r="K10" s="4">
        <v>0</v>
      </c>
      <c r="L10" s="4">
        <f>+J10+K10</f>
        <v>1000200</v>
      </c>
      <c r="M10" s="15">
        <f>SUM(L10/4300000*100)</f>
        <v>23.260465116279068</v>
      </c>
      <c r="N10" s="4">
        <v>0</v>
      </c>
      <c r="O10" s="15">
        <f>SUM((H10+N10)/4300000*100)</f>
        <v>23.260465116279068</v>
      </c>
      <c r="P10" s="4">
        <v>1000200</v>
      </c>
      <c r="Q10" s="15">
        <f>SUM(P10/H10*100)</f>
        <v>100</v>
      </c>
      <c r="R10" s="4">
        <v>0</v>
      </c>
      <c r="S10" s="15">
        <f>SUM(R10/H10*100)</f>
        <v>0</v>
      </c>
      <c r="T10" s="4">
        <v>1000200</v>
      </c>
    </row>
    <row r="11" spans="1:20" x14ac:dyDescent="0.25">
      <c r="A11" s="4" t="s">
        <v>93</v>
      </c>
      <c r="B11" s="4" t="s">
        <v>94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SUM(H11/4300000*100)</f>
        <v>0</v>
      </c>
      <c r="J11" s="4">
        <v>0</v>
      </c>
      <c r="K11" s="4">
        <v>0</v>
      </c>
      <c r="L11" s="4">
        <f>+J11+K11</f>
        <v>0</v>
      </c>
      <c r="M11" s="15">
        <f>SUM(L11/4300000*100)</f>
        <v>0</v>
      </c>
      <c r="N11" s="4">
        <v>0</v>
      </c>
      <c r="O11" s="15">
        <f>SUM((H11+N11)/4300000*100)</f>
        <v>0</v>
      </c>
      <c r="P11" s="4">
        <v>0</v>
      </c>
      <c r="Q11" s="15">
        <v>0</v>
      </c>
      <c r="R11" s="4">
        <v>0</v>
      </c>
      <c r="S11" s="15">
        <v>0</v>
      </c>
      <c r="T11" s="4">
        <v>0</v>
      </c>
    </row>
    <row r="12" spans="1:20" x14ac:dyDescent="0.25">
      <c r="A12" s="4" t="s">
        <v>95</v>
      </c>
      <c r="B12" s="4" t="s">
        <v>96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SUM(H12/4300000*100)</f>
        <v>0</v>
      </c>
      <c r="J12" s="4">
        <v>0</v>
      </c>
      <c r="K12" s="4">
        <v>0</v>
      </c>
      <c r="L12" s="4">
        <f>+J12+K12</f>
        <v>0</v>
      </c>
      <c r="M12" s="15">
        <f>SUM(L12/4300000*100)</f>
        <v>0</v>
      </c>
      <c r="N12" s="4">
        <v>0</v>
      </c>
      <c r="O12" s="15">
        <f>SUM((H12+N12)/4300000*100)</f>
        <v>0</v>
      </c>
      <c r="P12" s="4">
        <v>0</v>
      </c>
      <c r="Q12" s="15">
        <v>0</v>
      </c>
      <c r="R12" s="4">
        <v>0</v>
      </c>
      <c r="S12" s="15">
        <v>0</v>
      </c>
      <c r="T12" s="4">
        <v>0</v>
      </c>
    </row>
    <row r="13" spans="1:20" x14ac:dyDescent="0.25">
      <c r="A13" s="4" t="s">
        <v>97</v>
      </c>
      <c r="B13" s="4" t="s">
        <v>98</v>
      </c>
      <c r="C13" s="4"/>
      <c r="D13" s="4">
        <v>1</v>
      </c>
      <c r="E13" s="4">
        <v>45000</v>
      </c>
      <c r="F13" s="4">
        <v>0</v>
      </c>
      <c r="G13" s="4">
        <v>0</v>
      </c>
      <c r="H13" s="4">
        <v>45000</v>
      </c>
      <c r="I13" s="15">
        <f>SUM(H13/4300000*100)</f>
        <v>1.0465116279069768</v>
      </c>
      <c r="J13" s="4">
        <v>45000</v>
      </c>
      <c r="K13" s="4">
        <v>0</v>
      </c>
      <c r="L13" s="4">
        <f>+J13+K13</f>
        <v>45000</v>
      </c>
      <c r="M13" s="15">
        <f>SUM(L13/4300000*100)</f>
        <v>1.0465116279069768</v>
      </c>
      <c r="N13" s="4">
        <v>0</v>
      </c>
      <c r="O13" s="15">
        <f>SUM((H13+N13)/4300000*100)</f>
        <v>1.0465116279069768</v>
      </c>
      <c r="P13" s="4">
        <v>45000</v>
      </c>
      <c r="Q13" s="15">
        <f>SUM(P13/H13*100)</f>
        <v>100</v>
      </c>
      <c r="R13" s="4">
        <v>0</v>
      </c>
      <c r="S13" s="15">
        <v>0</v>
      </c>
      <c r="T13" s="4">
        <v>45000</v>
      </c>
    </row>
    <row r="14" spans="1:20" x14ac:dyDescent="0.25">
      <c r="A14" s="4"/>
      <c r="B14" s="4" t="s">
        <v>99</v>
      </c>
      <c r="C14" s="4" t="s">
        <v>100</v>
      </c>
      <c r="D14" s="4">
        <v>1</v>
      </c>
      <c r="E14" s="4">
        <v>45000</v>
      </c>
      <c r="F14" s="4">
        <v>0</v>
      </c>
      <c r="G14" s="4">
        <v>0</v>
      </c>
      <c r="H14" s="4">
        <v>45000</v>
      </c>
      <c r="I14" s="15">
        <f>SUM(H14/4300000*100)</f>
        <v>1.0465116279069768</v>
      </c>
      <c r="J14" s="4">
        <v>45000</v>
      </c>
      <c r="K14" s="4">
        <v>0</v>
      </c>
      <c r="L14" s="4">
        <f>+J14+K14</f>
        <v>45000</v>
      </c>
      <c r="M14" s="15">
        <f>SUM(L14/4300000*100)</f>
        <v>1.0465116279069768</v>
      </c>
      <c r="N14" s="4">
        <v>0</v>
      </c>
      <c r="O14" s="15">
        <f>SUM((H14+N14)/4300000*100)</f>
        <v>1.0465116279069768</v>
      </c>
      <c r="P14" s="4">
        <v>45000</v>
      </c>
      <c r="Q14" s="15">
        <f>SUM(P14/H14*100)</f>
        <v>100</v>
      </c>
      <c r="R14" s="4">
        <v>0</v>
      </c>
      <c r="S14" s="15">
        <f>SUM(R14/H14*100)</f>
        <v>0</v>
      </c>
      <c r="T14" s="4">
        <v>45000</v>
      </c>
    </row>
    <row r="15" spans="1:20" s="6" customFormat="1" x14ac:dyDescent="0.25">
      <c r="A15" s="11"/>
      <c r="B15" s="11" t="s">
        <v>101</v>
      </c>
      <c r="C15" s="11"/>
      <c r="D15" s="11">
        <f>+D8+D11+D12+D13</f>
        <v>3</v>
      </c>
      <c r="E15" s="11">
        <f>+E8+E11+E12+E13</f>
        <v>2295000</v>
      </c>
      <c r="F15" s="11">
        <f>+F8+F11+F12+F13</f>
        <v>0</v>
      </c>
      <c r="G15" s="11">
        <f>+G8+G11+G12+G13</f>
        <v>0</v>
      </c>
      <c r="H15" s="11">
        <f>+H8+H11+H12+H13</f>
        <v>2295000</v>
      </c>
      <c r="I15" s="16">
        <f>+I8+I11+I12+I13</f>
        <v>53.372093023255815</v>
      </c>
      <c r="J15" s="11">
        <f>+J8+J11+J12+J13</f>
        <v>2295000</v>
      </c>
      <c r="K15" s="11">
        <f>+K8+K11+K12+K13</f>
        <v>0</v>
      </c>
      <c r="L15" s="11">
        <f>+L8+L11+L12+L13</f>
        <v>2295000</v>
      </c>
      <c r="M15" s="16">
        <f>+M8+M11+M12+M13</f>
        <v>53.372093023255815</v>
      </c>
      <c r="N15" s="11">
        <f>+N8+N11+N12+N13</f>
        <v>0</v>
      </c>
      <c r="O15" s="16">
        <f>+O8+O11+O12+O13</f>
        <v>53.372093023255815</v>
      </c>
      <c r="P15" s="11">
        <f>+P8+P11+P12+P13</f>
        <v>2295000</v>
      </c>
      <c r="Q15" s="16">
        <f>SUM(P15/H15*100)</f>
        <v>100</v>
      </c>
      <c r="R15" s="11">
        <f>+R8+R11+R12+R13</f>
        <v>0</v>
      </c>
      <c r="S15" s="16">
        <f>SUM(R15/H15*100)</f>
        <v>0</v>
      </c>
      <c r="T15" s="11">
        <f>+T8+T11+T12+T13</f>
        <v>2295000</v>
      </c>
    </row>
    <row r="16" spans="1:20" x14ac:dyDescent="0.25">
      <c r="A16" s="5" t="s">
        <v>102</v>
      </c>
      <c r="B16" s="4" t="s">
        <v>103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 t="s">
        <v>87</v>
      </c>
      <c r="B17" s="4" t="s">
        <v>104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SUM(H17/4300000*100)</f>
        <v>0</v>
      </c>
      <c r="J17" s="4">
        <v>0</v>
      </c>
      <c r="K17" s="4">
        <v>0</v>
      </c>
      <c r="L17" s="4">
        <f>+J17+K17</f>
        <v>0</v>
      </c>
      <c r="M17" s="15">
        <f>SUM(L17/4300000*100)</f>
        <v>0</v>
      </c>
      <c r="N17" s="4">
        <v>0</v>
      </c>
      <c r="O17" s="15">
        <f>SUM((H17+N17)/4300000*100)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 t="s">
        <v>93</v>
      </c>
      <c r="B18" s="4" t="s">
        <v>105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SUM(H18/4300000*100)</f>
        <v>0</v>
      </c>
      <c r="J18" s="4">
        <v>0</v>
      </c>
      <c r="K18" s="4">
        <v>0</v>
      </c>
      <c r="L18" s="4">
        <f>+J18+K18</f>
        <v>0</v>
      </c>
      <c r="M18" s="15">
        <f>SUM(L18/4300000*100)</f>
        <v>0</v>
      </c>
      <c r="N18" s="4">
        <v>0</v>
      </c>
      <c r="O18" s="15">
        <f>SUM((H18+N18)/4300000*100)</f>
        <v>0</v>
      </c>
      <c r="P18" s="4">
        <v>0</v>
      </c>
      <c r="Q18" s="15">
        <v>0</v>
      </c>
      <c r="R18" s="4">
        <v>0</v>
      </c>
      <c r="S18" s="15">
        <v>0</v>
      </c>
      <c r="T18" s="4">
        <v>0</v>
      </c>
    </row>
    <row r="19" spans="1:20" x14ac:dyDescent="0.25">
      <c r="A19" s="4" t="s">
        <v>95</v>
      </c>
      <c r="B19" s="4" t="s">
        <v>106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SUM(H19/4300000*100)</f>
        <v>0</v>
      </c>
      <c r="J19" s="4">
        <v>0</v>
      </c>
      <c r="K19" s="4">
        <v>0</v>
      </c>
      <c r="L19" s="4">
        <f>+J19+K19</f>
        <v>0</v>
      </c>
      <c r="M19" s="15">
        <f>SUM(L19/4300000*100)</f>
        <v>0</v>
      </c>
      <c r="N19" s="4">
        <v>0</v>
      </c>
      <c r="O19" s="15">
        <f>SUM((H19+N19)/4300000*100)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97</v>
      </c>
      <c r="B21" s="4" t="s">
        <v>107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SUM(H21/4300000*100)</f>
        <v>0</v>
      </c>
      <c r="J21" s="4">
        <v>0</v>
      </c>
      <c r="K21" s="4">
        <v>0</v>
      </c>
      <c r="L21" s="4">
        <f>+J21+K21</f>
        <v>0</v>
      </c>
      <c r="M21" s="15">
        <f>SUM(L21/4300000*100)</f>
        <v>0</v>
      </c>
      <c r="N21" s="4">
        <v>0</v>
      </c>
      <c r="O21" s="15">
        <f>SUM((H21+N21)/4300000*100)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 t="s">
        <v>108</v>
      </c>
      <c r="B23" s="4" t="s">
        <v>109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5">
        <f>SUM(H23/4300000*100)</f>
        <v>0</v>
      </c>
      <c r="J23" s="4">
        <v>0</v>
      </c>
      <c r="K23" s="4">
        <v>0</v>
      </c>
      <c r="L23" s="4">
        <f>+J23+K23</f>
        <v>0</v>
      </c>
      <c r="M23" s="15">
        <f>SUM(L23/4300000*100)</f>
        <v>0</v>
      </c>
      <c r="N23" s="4">
        <v>0</v>
      </c>
      <c r="O23" s="15">
        <f>SUM((H23+N23)/4300000*100)</f>
        <v>0</v>
      </c>
      <c r="P23" s="4">
        <v>0</v>
      </c>
      <c r="Q23" s="15">
        <v>0</v>
      </c>
      <c r="R23" s="4">
        <v>0</v>
      </c>
      <c r="S23" s="15">
        <v>0</v>
      </c>
      <c r="T23" s="4">
        <v>0</v>
      </c>
    </row>
    <row r="24" spans="1:2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6" customFormat="1" x14ac:dyDescent="0.25">
      <c r="A25" s="11"/>
      <c r="B25" s="11" t="s">
        <v>110</v>
      </c>
      <c r="C25" s="11"/>
      <c r="D25" s="11">
        <f>+D17+D18+D19+D21+D23</f>
        <v>0</v>
      </c>
      <c r="E25" s="11">
        <f>+E17+E18+E19+E21+E23</f>
        <v>0</v>
      </c>
      <c r="F25" s="11">
        <f>+F17+F18+F19+F21+F23</f>
        <v>0</v>
      </c>
      <c r="G25" s="11">
        <f>+G17+G18+G19+G21+G23</f>
        <v>0</v>
      </c>
      <c r="H25" s="11">
        <f>+H17+H18+H19+H21+H23</f>
        <v>0</v>
      </c>
      <c r="I25" s="16">
        <f>+I17+I18+I19+I21+I23</f>
        <v>0</v>
      </c>
      <c r="J25" s="11">
        <f>+J17+J18+J19+J21+J23</f>
        <v>0</v>
      </c>
      <c r="K25" s="11">
        <f>+K17+K18+K19+K21+K23</f>
        <v>0</v>
      </c>
      <c r="L25" s="11">
        <f>+L17+L18+L19+L21+L23</f>
        <v>0</v>
      </c>
      <c r="M25" s="16">
        <f>+M17+M18+M19+M21+M23</f>
        <v>0</v>
      </c>
      <c r="N25" s="11">
        <f>+N17+N18+N19+N21+N23</f>
        <v>0</v>
      </c>
      <c r="O25" s="16">
        <f>+O17+O18+O19+O21+O23</f>
        <v>0</v>
      </c>
      <c r="P25" s="11">
        <f>+P17+P18+P19+P21+P23</f>
        <v>0</v>
      </c>
      <c r="Q25" s="16">
        <v>0</v>
      </c>
      <c r="R25" s="11">
        <f>+R17+R18+R19+R21+R23</f>
        <v>0</v>
      </c>
      <c r="S25" s="16">
        <f>+S17+S18+S19+S21+S23</f>
        <v>0</v>
      </c>
      <c r="T25" s="11">
        <f>+T17+T18+T19+T21+T23</f>
        <v>0</v>
      </c>
    </row>
    <row r="26" spans="1:20" s="6" customFormat="1" x14ac:dyDescent="0.25">
      <c r="A26" s="11"/>
      <c r="B26" s="11" t="s">
        <v>111</v>
      </c>
      <c r="C26" s="11"/>
      <c r="D26" s="11">
        <f>+(D15+D25)</f>
        <v>3</v>
      </c>
      <c r="E26" s="11">
        <f>+(E15+E25)</f>
        <v>2295000</v>
      </c>
      <c r="F26" s="11">
        <f>+(F15+F25)</f>
        <v>0</v>
      </c>
      <c r="G26" s="11">
        <f>+(G15+G25)</f>
        <v>0</v>
      </c>
      <c r="H26" s="11">
        <f>+(H15+H25)</f>
        <v>2295000</v>
      </c>
      <c r="I26" s="16">
        <f>+(I15+I25)</f>
        <v>53.372093023255815</v>
      </c>
      <c r="J26" s="11">
        <f>+(J15+J25)</f>
        <v>2295000</v>
      </c>
      <c r="K26" s="11">
        <f>+(K15+K25)</f>
        <v>0</v>
      </c>
      <c r="L26" s="11">
        <f>+(L15+L25)</f>
        <v>2295000</v>
      </c>
      <c r="M26" s="16">
        <f>+(M15+M25)</f>
        <v>53.372093023255815</v>
      </c>
      <c r="N26" s="11">
        <f>+(N15+N25)</f>
        <v>0</v>
      </c>
      <c r="O26" s="16">
        <f>+(O15+O25)</f>
        <v>53.372093023255815</v>
      </c>
      <c r="P26" s="11">
        <f>+(P15+P25)</f>
        <v>2295000</v>
      </c>
      <c r="Q26" s="16">
        <f>SUM(P26/H26*100)</f>
        <v>100</v>
      </c>
      <c r="R26" s="11">
        <f>+(R15+R25)</f>
        <v>0</v>
      </c>
      <c r="S26" s="16">
        <f>SUM(R26/H26*100)</f>
        <v>0</v>
      </c>
      <c r="T26" s="11">
        <f>+(T15+T25)</f>
        <v>2295000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3" sqref="A3:T4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112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113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106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114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SUM(H8/4300000*100)</f>
        <v>0</v>
      </c>
      <c r="J8" s="4">
        <v>0</v>
      </c>
      <c r="K8" s="4">
        <v>0</v>
      </c>
      <c r="L8" s="4">
        <f>+J8+K8</f>
        <v>0</v>
      </c>
      <c r="M8" s="15">
        <f>SUM(L8/4300000*100)</f>
        <v>0</v>
      </c>
      <c r="N8" s="4">
        <v>0</v>
      </c>
      <c r="O8" s="15">
        <f>SUM((H8+N8)/4300000*100)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 t="s">
        <v>93</v>
      </c>
      <c r="B9" s="4" t="s">
        <v>115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SUM(H9/4300000*100)</f>
        <v>0</v>
      </c>
      <c r="J9" s="4">
        <v>0</v>
      </c>
      <c r="K9" s="4">
        <v>0</v>
      </c>
      <c r="L9" s="4">
        <f>+J9+K9</f>
        <v>0</v>
      </c>
      <c r="M9" s="15">
        <f>SUM(L9/4300000*100)</f>
        <v>0</v>
      </c>
      <c r="N9" s="4">
        <v>0</v>
      </c>
      <c r="O9" s="15">
        <f>SUM((H9+N9)/4300000*100)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</row>
    <row r="10" spans="1:20" x14ac:dyDescent="0.25">
      <c r="A10" s="4" t="s">
        <v>95</v>
      </c>
      <c r="B10" s="4" t="s">
        <v>116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SUM(H10/4300000*100)</f>
        <v>0</v>
      </c>
      <c r="J10" s="4">
        <v>0</v>
      </c>
      <c r="K10" s="4">
        <v>0</v>
      </c>
      <c r="L10" s="4">
        <f>+J10+K10</f>
        <v>0</v>
      </c>
      <c r="M10" s="15">
        <f>SUM(L10/4300000*100)</f>
        <v>0</v>
      </c>
      <c r="N10" s="4">
        <v>0</v>
      </c>
      <c r="O10" s="15">
        <f>SUM((H10+N10)/4300000*100)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 x14ac:dyDescent="0.25">
      <c r="A11" s="4" t="s">
        <v>97</v>
      </c>
      <c r="B11" s="4" t="s">
        <v>117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SUM(H11/4300000*100)</f>
        <v>0</v>
      </c>
      <c r="J11" s="4">
        <v>0</v>
      </c>
      <c r="K11" s="4">
        <v>0</v>
      </c>
      <c r="L11" s="4">
        <f>+J11+K11</f>
        <v>0</v>
      </c>
      <c r="M11" s="15">
        <f>SUM(L11/4300000*100)</f>
        <v>0</v>
      </c>
      <c r="N11" s="4">
        <v>0</v>
      </c>
      <c r="O11" s="15">
        <f>SUM((H11+N11)/4300000*100)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 x14ac:dyDescent="0.25">
      <c r="A12" s="4" t="s">
        <v>108</v>
      </c>
      <c r="B12" s="4" t="s">
        <v>118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SUM(H12/4300000*100)</f>
        <v>0</v>
      </c>
      <c r="J12" s="4">
        <v>0</v>
      </c>
      <c r="K12" s="4">
        <v>0</v>
      </c>
      <c r="L12" s="4">
        <f>+J12+K12</f>
        <v>0</v>
      </c>
      <c r="M12" s="15">
        <f>SUM(L12/4300000*100)</f>
        <v>0</v>
      </c>
      <c r="N12" s="4">
        <v>0</v>
      </c>
      <c r="O12" s="15">
        <f>SUM((H12+N12)/4300000*100)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 x14ac:dyDescent="0.25">
      <c r="A13" s="4" t="s">
        <v>119</v>
      </c>
      <c r="B13" s="4" t="s">
        <v>96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SUM(H13/4300000*100)</f>
        <v>0</v>
      </c>
      <c r="J13" s="4">
        <v>0</v>
      </c>
      <c r="K13" s="4">
        <v>0</v>
      </c>
      <c r="L13" s="4">
        <f>+J13+K13</f>
        <v>0</v>
      </c>
      <c r="M13" s="15">
        <f>SUM(L13/4300000*100)</f>
        <v>0</v>
      </c>
      <c r="N13" s="4">
        <v>0</v>
      </c>
      <c r="O13" s="15">
        <f>SUM((H13+N13)/4300000*100)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</row>
    <row r="14" spans="1:20" x14ac:dyDescent="0.25">
      <c r="A14" s="4" t="s">
        <v>120</v>
      </c>
      <c r="B14" s="4" t="s">
        <v>121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SUM(H14/4300000*100)</f>
        <v>0</v>
      </c>
      <c r="J14" s="4">
        <v>0</v>
      </c>
      <c r="K14" s="4">
        <v>0</v>
      </c>
      <c r="L14" s="4">
        <f>+J14+K14</f>
        <v>0</v>
      </c>
      <c r="M14" s="15">
        <f>SUM(L14/4300000*100)</f>
        <v>0</v>
      </c>
      <c r="N14" s="4">
        <v>0</v>
      </c>
      <c r="O14" s="15">
        <f>SUM((H14+N14)/4300000*100)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</row>
    <row r="15" spans="1:20" x14ac:dyDescent="0.25">
      <c r="A15" s="4" t="s">
        <v>122</v>
      </c>
      <c r="B15" s="4" t="s">
        <v>123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SUM(H15/4300000*100)</f>
        <v>0</v>
      </c>
      <c r="J15" s="4">
        <v>0</v>
      </c>
      <c r="K15" s="4">
        <v>0</v>
      </c>
      <c r="L15" s="4">
        <f>+J15+K15</f>
        <v>0</v>
      </c>
      <c r="M15" s="15">
        <f>SUM(L15/4300000*100)</f>
        <v>0</v>
      </c>
      <c r="N15" s="4">
        <v>0</v>
      </c>
      <c r="O15" s="15">
        <f>SUM((H15+N15)/4300000*100)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</row>
    <row r="16" spans="1:20" x14ac:dyDescent="0.25">
      <c r="A16" s="4" t="s">
        <v>124</v>
      </c>
      <c r="B16" s="4" t="s">
        <v>98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6" customFormat="1" x14ac:dyDescent="0.25">
      <c r="A17" s="11"/>
      <c r="B17" s="11" t="s">
        <v>125</v>
      </c>
      <c r="C17" s="11"/>
      <c r="D17" s="11">
        <f>+D8+D9+D10+D11+D12+D13+D14+D15</f>
        <v>0</v>
      </c>
      <c r="E17" s="11">
        <f>+E8+E9+E10+E11+E12+E13+E14+E15</f>
        <v>0</v>
      </c>
      <c r="F17" s="11">
        <f>+F8+F9+F10+F11+F12+F13+F14+F15</f>
        <v>0</v>
      </c>
      <c r="G17" s="11">
        <f>+G8+G9+G10+G11+G12+G13+G14+G15</f>
        <v>0</v>
      </c>
      <c r="H17" s="11">
        <f>+H8+H9+H10+H11+H12+H13+H14+H15</f>
        <v>0</v>
      </c>
      <c r="I17" s="16">
        <f>+I8+I9+I10+I11+I12+I13+I14+I15</f>
        <v>0</v>
      </c>
      <c r="J17" s="11">
        <f>+J8+J9+J10+J11+J12+J13+J14+J15</f>
        <v>0</v>
      </c>
      <c r="K17" s="11">
        <f>+K8+K9+K10+K11+K12+K13+K14+K15</f>
        <v>0</v>
      </c>
      <c r="L17" s="11">
        <f>+L8+L9+L10+L11+L12+L13+L14+L15</f>
        <v>0</v>
      </c>
      <c r="M17" s="16">
        <f>+M8+M9+M10+M11+M12+M13+M14+M15</f>
        <v>0</v>
      </c>
      <c r="N17" s="11">
        <f>+N8+N9+N10+N11+N12+N13+N14+N15</f>
        <v>0</v>
      </c>
      <c r="O17" s="16">
        <f>+O8+O9+O10+O11+O12+O13+O14+O15</f>
        <v>0</v>
      </c>
      <c r="P17" s="11">
        <f>+P8+P9+P10+P11+P12+P13+P14+P15</f>
        <v>0</v>
      </c>
      <c r="Q17" s="16">
        <v>0</v>
      </c>
      <c r="R17" s="11" t="s">
        <v>71</v>
      </c>
      <c r="S17" s="11" t="s">
        <v>71</v>
      </c>
      <c r="T17" s="11">
        <f>+T8+T9+T10+T11+T12+T13+T14+T15</f>
        <v>0</v>
      </c>
    </row>
    <row r="18" spans="1:20" x14ac:dyDescent="0.25">
      <c r="A18" s="5" t="s">
        <v>102</v>
      </c>
      <c r="B18" s="4" t="s">
        <v>126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SUM(H18/4300000*100)</f>
        <v>0</v>
      </c>
      <c r="J18" s="4">
        <v>0</v>
      </c>
      <c r="K18" s="4">
        <v>0</v>
      </c>
      <c r="L18" s="4">
        <f>+J18+K18</f>
        <v>0</v>
      </c>
      <c r="M18" s="15">
        <f>SUM(L18/4300000*100)</f>
        <v>0</v>
      </c>
      <c r="N18" s="4">
        <v>0</v>
      </c>
      <c r="O18" s="15">
        <f>SUM((H18+N18)/4300000*100)</f>
        <v>0</v>
      </c>
      <c r="P18" s="4">
        <v>0</v>
      </c>
      <c r="Q18" s="15">
        <v>0</v>
      </c>
      <c r="R18" s="4" t="s">
        <v>71</v>
      </c>
      <c r="S18" s="4" t="s">
        <v>71</v>
      </c>
      <c r="T18" s="4">
        <v>0</v>
      </c>
    </row>
    <row r="19" spans="1:20" s="6" customFormat="1" x14ac:dyDescent="0.25">
      <c r="A19" s="11"/>
      <c r="B19" s="11" t="s">
        <v>127</v>
      </c>
      <c r="C19" s="11"/>
      <c r="D19" s="11">
        <f>+D18</f>
        <v>0</v>
      </c>
      <c r="E19" s="11">
        <f>+E18</f>
        <v>0</v>
      </c>
      <c r="F19" s="11">
        <f>+F18</f>
        <v>0</v>
      </c>
      <c r="G19" s="11">
        <f>+G18</f>
        <v>0</v>
      </c>
      <c r="H19" s="11">
        <f>+H18</f>
        <v>0</v>
      </c>
      <c r="I19" s="16">
        <f>+I18</f>
        <v>0</v>
      </c>
      <c r="J19" s="11">
        <f>+J18</f>
        <v>0</v>
      </c>
      <c r="K19" s="11">
        <f>+K18</f>
        <v>0</v>
      </c>
      <c r="L19" s="11">
        <f>+L18</f>
        <v>0</v>
      </c>
      <c r="M19" s="16">
        <f>+M18</f>
        <v>0</v>
      </c>
      <c r="N19" s="11">
        <f>+N18</f>
        <v>0</v>
      </c>
      <c r="O19" s="16">
        <f>+O18</f>
        <v>0</v>
      </c>
      <c r="P19" s="11">
        <f>+P18</f>
        <v>0</v>
      </c>
      <c r="Q19" s="16">
        <v>0</v>
      </c>
      <c r="R19" s="11" t="str">
        <f>+R18</f>
        <v>NA</v>
      </c>
      <c r="S19" s="11" t="str">
        <f>+S18</f>
        <v>NA</v>
      </c>
      <c r="T19" s="11">
        <f>+T18</f>
        <v>0</v>
      </c>
    </row>
    <row r="20" spans="1:20" x14ac:dyDescent="0.25">
      <c r="A20" s="5" t="s">
        <v>128</v>
      </c>
      <c r="B20" s="4" t="s">
        <v>129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5" t="s">
        <v>87</v>
      </c>
      <c r="B21" s="4" t="s">
        <v>130</v>
      </c>
      <c r="C21" s="4"/>
      <c r="D21" s="4">
        <v>77</v>
      </c>
      <c r="E21" s="4">
        <v>356000</v>
      </c>
      <c r="F21" s="4">
        <v>0</v>
      </c>
      <c r="G21" s="4">
        <v>0</v>
      </c>
      <c r="H21" s="4">
        <v>356000</v>
      </c>
      <c r="I21" s="15">
        <f>SUM(H21/4300000*100)</f>
        <v>8.279069767441861</v>
      </c>
      <c r="J21" s="4">
        <v>356000</v>
      </c>
      <c r="K21" s="4">
        <v>0</v>
      </c>
      <c r="L21" s="4">
        <f>+J21+K21</f>
        <v>356000</v>
      </c>
      <c r="M21" s="15">
        <f>SUM(L21/4300000*100)</f>
        <v>8.279069767441861</v>
      </c>
      <c r="N21" s="4">
        <v>0</v>
      </c>
      <c r="O21" s="15">
        <f>SUM((H21+N21)/4300000*100)</f>
        <v>8.279069767441861</v>
      </c>
      <c r="P21" s="4">
        <v>0</v>
      </c>
      <c r="Q21" s="15">
        <v>0</v>
      </c>
      <c r="R21" s="4" t="s">
        <v>71</v>
      </c>
      <c r="S21" s="4" t="s">
        <v>71</v>
      </c>
      <c r="T21" s="4">
        <v>356000</v>
      </c>
    </row>
    <row r="22" spans="1:20" x14ac:dyDescent="0.25">
      <c r="A22" s="4"/>
      <c r="B22" s="4" t="s">
        <v>131</v>
      </c>
      <c r="C22" s="4"/>
      <c r="D22" s="4">
        <v>14</v>
      </c>
      <c r="E22" s="4">
        <v>1295000</v>
      </c>
      <c r="F22" s="4">
        <v>0</v>
      </c>
      <c r="G22" s="4">
        <v>0</v>
      </c>
      <c r="H22" s="4">
        <v>1295000</v>
      </c>
      <c r="I22" s="15">
        <f>SUM(H22/4300000*100)</f>
        <v>30.116279069767444</v>
      </c>
      <c r="J22" s="4">
        <v>1295000</v>
      </c>
      <c r="K22" s="4">
        <v>0</v>
      </c>
      <c r="L22" s="4">
        <f>+J22+K22</f>
        <v>1295000</v>
      </c>
      <c r="M22" s="15">
        <f>SUM(L22/4300000*100)</f>
        <v>30.116279069767444</v>
      </c>
      <c r="N22" s="4">
        <v>0</v>
      </c>
      <c r="O22" s="15">
        <f>SUM((H22+N22)/4300000*100)</f>
        <v>30.116279069767444</v>
      </c>
      <c r="P22" s="4">
        <v>705000</v>
      </c>
      <c r="Q22" s="15">
        <f>SUM(P22/H22*100)</f>
        <v>54.440154440154444</v>
      </c>
      <c r="R22" s="4" t="s">
        <v>71</v>
      </c>
      <c r="S22" s="4" t="s">
        <v>71</v>
      </c>
      <c r="T22" s="4">
        <v>1295000</v>
      </c>
    </row>
    <row r="23" spans="1:20" x14ac:dyDescent="0.25">
      <c r="A23" s="4"/>
      <c r="B23" s="4" t="s">
        <v>132</v>
      </c>
      <c r="C23" s="4" t="s">
        <v>133</v>
      </c>
      <c r="D23" s="4">
        <v>1</v>
      </c>
      <c r="E23" s="4">
        <v>80000</v>
      </c>
      <c r="F23" s="4">
        <v>0</v>
      </c>
      <c r="G23" s="4">
        <v>0</v>
      </c>
      <c r="H23" s="4">
        <v>80000</v>
      </c>
      <c r="I23" s="15">
        <f>SUM(H23/4300000*100)</f>
        <v>1.8604651162790697</v>
      </c>
      <c r="J23" s="4">
        <v>80000</v>
      </c>
      <c r="K23" s="4">
        <v>0</v>
      </c>
      <c r="L23" s="4">
        <f>+J23+K23</f>
        <v>80000</v>
      </c>
      <c r="M23" s="15">
        <f>SUM(L23/4300000*100)</f>
        <v>1.8604651162790697</v>
      </c>
      <c r="N23" s="4">
        <v>0</v>
      </c>
      <c r="O23" s="15">
        <f>SUM((H23+N23)/4300000*100)</f>
        <v>1.8604651162790697</v>
      </c>
      <c r="P23" s="4">
        <v>0</v>
      </c>
      <c r="Q23" s="15">
        <f>SUM(P23/H23*100)</f>
        <v>0</v>
      </c>
      <c r="R23" s="4" t="s">
        <v>71</v>
      </c>
      <c r="S23" s="4" t="s">
        <v>71</v>
      </c>
      <c r="T23" s="4">
        <v>80000</v>
      </c>
    </row>
    <row r="24" spans="1:20" x14ac:dyDescent="0.25">
      <c r="A24" s="4"/>
      <c r="B24" s="4" t="s">
        <v>134</v>
      </c>
      <c r="C24" s="4" t="s">
        <v>135</v>
      </c>
      <c r="D24" s="4">
        <v>1</v>
      </c>
      <c r="E24" s="4">
        <v>48000</v>
      </c>
      <c r="F24" s="4">
        <v>0</v>
      </c>
      <c r="G24" s="4">
        <v>0</v>
      </c>
      <c r="H24" s="4">
        <v>48000</v>
      </c>
      <c r="I24" s="15">
        <f>SUM(H24/4300000*100)</f>
        <v>1.1162790697674418</v>
      </c>
      <c r="J24" s="4">
        <v>48000</v>
      </c>
      <c r="K24" s="4">
        <v>0</v>
      </c>
      <c r="L24" s="4">
        <f>+J24+K24</f>
        <v>48000</v>
      </c>
      <c r="M24" s="15">
        <f>SUM(L24/4300000*100)</f>
        <v>1.1162790697674418</v>
      </c>
      <c r="N24" s="4">
        <v>0</v>
      </c>
      <c r="O24" s="15">
        <f>SUM((H24+N24)/4300000*100)</f>
        <v>1.1162790697674418</v>
      </c>
      <c r="P24" s="4">
        <v>0</v>
      </c>
      <c r="Q24" s="15">
        <f>SUM(P24/H24*100)</f>
        <v>0</v>
      </c>
      <c r="R24" s="4" t="s">
        <v>71</v>
      </c>
      <c r="S24" s="4" t="s">
        <v>71</v>
      </c>
      <c r="T24" s="4">
        <v>48000</v>
      </c>
    </row>
    <row r="25" spans="1:20" x14ac:dyDescent="0.25">
      <c r="A25" s="4"/>
      <c r="B25" s="4" t="s">
        <v>136</v>
      </c>
      <c r="C25" s="4" t="s">
        <v>137</v>
      </c>
      <c r="D25" s="4">
        <v>1</v>
      </c>
      <c r="E25" s="4">
        <v>150000</v>
      </c>
      <c r="F25" s="4">
        <v>0</v>
      </c>
      <c r="G25" s="4">
        <v>0</v>
      </c>
      <c r="H25" s="4">
        <v>150000</v>
      </c>
      <c r="I25" s="15">
        <f>SUM(H25/4300000*100)</f>
        <v>3.4883720930232558</v>
      </c>
      <c r="J25" s="4">
        <v>150000</v>
      </c>
      <c r="K25" s="4">
        <v>0</v>
      </c>
      <c r="L25" s="4">
        <f>+J25+K25</f>
        <v>150000</v>
      </c>
      <c r="M25" s="15">
        <f>SUM(L25/4300000*100)</f>
        <v>3.4883720930232558</v>
      </c>
      <c r="N25" s="4">
        <v>0</v>
      </c>
      <c r="O25" s="15">
        <f>SUM((H25+N25)/4300000*100)</f>
        <v>3.4883720930232558</v>
      </c>
      <c r="P25" s="4">
        <v>150000</v>
      </c>
      <c r="Q25" s="15">
        <f>SUM(P25/H25*100)</f>
        <v>100</v>
      </c>
      <c r="R25" s="4" t="s">
        <v>71</v>
      </c>
      <c r="S25" s="4" t="s">
        <v>71</v>
      </c>
      <c r="T25" s="4">
        <v>150000</v>
      </c>
    </row>
    <row r="26" spans="1:20" x14ac:dyDescent="0.25">
      <c r="A26" s="4"/>
      <c r="B26" s="4" t="s">
        <v>138</v>
      </c>
      <c r="C26" s="4" t="s">
        <v>139</v>
      </c>
      <c r="D26" s="4">
        <v>1</v>
      </c>
      <c r="E26" s="4">
        <v>375000</v>
      </c>
      <c r="F26" s="4">
        <v>0</v>
      </c>
      <c r="G26" s="4">
        <v>0</v>
      </c>
      <c r="H26" s="4">
        <v>375000</v>
      </c>
      <c r="I26" s="15">
        <f>SUM(H26/4300000*100)</f>
        <v>8.720930232558139</v>
      </c>
      <c r="J26" s="4">
        <v>375000</v>
      </c>
      <c r="K26" s="4">
        <v>0</v>
      </c>
      <c r="L26" s="4">
        <f>+J26+K26</f>
        <v>375000</v>
      </c>
      <c r="M26" s="15">
        <f>SUM(L26/4300000*100)</f>
        <v>8.720930232558139</v>
      </c>
      <c r="N26" s="4">
        <v>0</v>
      </c>
      <c r="O26" s="15">
        <f>SUM((H26+N26)/4300000*100)</f>
        <v>8.720930232558139</v>
      </c>
      <c r="P26" s="4">
        <v>375000</v>
      </c>
      <c r="Q26" s="15">
        <f>SUM(P26/H26*100)</f>
        <v>100</v>
      </c>
      <c r="R26" s="4" t="s">
        <v>71</v>
      </c>
      <c r="S26" s="4" t="s">
        <v>71</v>
      </c>
      <c r="T26" s="4">
        <v>375000</v>
      </c>
    </row>
    <row r="27" spans="1:20" x14ac:dyDescent="0.25">
      <c r="A27" s="4"/>
      <c r="B27" s="4" t="s">
        <v>140</v>
      </c>
      <c r="C27" s="4" t="s">
        <v>141</v>
      </c>
      <c r="D27" s="4">
        <v>1</v>
      </c>
      <c r="E27" s="4">
        <v>56000</v>
      </c>
      <c r="F27" s="4">
        <v>0</v>
      </c>
      <c r="G27" s="4">
        <v>0</v>
      </c>
      <c r="H27" s="4">
        <v>56000</v>
      </c>
      <c r="I27" s="15">
        <f>SUM(H27/4300000*100)</f>
        <v>1.3023255813953489</v>
      </c>
      <c r="J27" s="4">
        <v>56000</v>
      </c>
      <c r="K27" s="4">
        <v>0</v>
      </c>
      <c r="L27" s="4">
        <f>+J27+K27</f>
        <v>56000</v>
      </c>
      <c r="M27" s="15">
        <f>SUM(L27/4300000*100)</f>
        <v>1.3023255813953489</v>
      </c>
      <c r="N27" s="4">
        <v>0</v>
      </c>
      <c r="O27" s="15">
        <f>SUM((H27+N27)/4300000*100)</f>
        <v>1.3023255813953489</v>
      </c>
      <c r="P27" s="4">
        <v>0</v>
      </c>
      <c r="Q27" s="15">
        <f>SUM(P27/H27*100)</f>
        <v>0</v>
      </c>
      <c r="R27" s="4" t="s">
        <v>71</v>
      </c>
      <c r="S27" s="4" t="s">
        <v>71</v>
      </c>
      <c r="T27" s="4">
        <v>56000</v>
      </c>
    </row>
    <row r="28" spans="1:20" x14ac:dyDescent="0.25">
      <c r="A28" s="4"/>
      <c r="B28" s="4" t="s">
        <v>142</v>
      </c>
      <c r="C28" s="4" t="s">
        <v>143</v>
      </c>
      <c r="D28" s="4">
        <v>1</v>
      </c>
      <c r="E28" s="4">
        <v>150000</v>
      </c>
      <c r="F28" s="4">
        <v>0</v>
      </c>
      <c r="G28" s="4">
        <v>0</v>
      </c>
      <c r="H28" s="4">
        <v>150000</v>
      </c>
      <c r="I28" s="15">
        <f>SUM(H28/4300000*100)</f>
        <v>3.4883720930232558</v>
      </c>
      <c r="J28" s="4">
        <v>150000</v>
      </c>
      <c r="K28" s="4">
        <v>0</v>
      </c>
      <c r="L28" s="4">
        <f>+J28+K28</f>
        <v>150000</v>
      </c>
      <c r="M28" s="15">
        <f>SUM(L28/4300000*100)</f>
        <v>3.4883720930232558</v>
      </c>
      <c r="N28" s="4">
        <v>0</v>
      </c>
      <c r="O28" s="15">
        <f>SUM((H28+N28)/4300000*100)</f>
        <v>3.4883720930232558</v>
      </c>
      <c r="P28" s="4">
        <v>150000</v>
      </c>
      <c r="Q28" s="15">
        <f>SUM(P28/H28*100)</f>
        <v>100</v>
      </c>
      <c r="R28" s="4" t="s">
        <v>71</v>
      </c>
      <c r="S28" s="4" t="s">
        <v>71</v>
      </c>
      <c r="T28" s="4">
        <v>150000</v>
      </c>
    </row>
    <row r="29" spans="1:20" x14ac:dyDescent="0.25">
      <c r="A29" s="4"/>
      <c r="B29" s="4" t="s">
        <v>144</v>
      </c>
      <c r="C29" s="4" t="s">
        <v>145</v>
      </c>
      <c r="D29" s="4">
        <v>1</v>
      </c>
      <c r="E29" s="4">
        <v>184000</v>
      </c>
      <c r="F29" s="4">
        <v>0</v>
      </c>
      <c r="G29" s="4">
        <v>0</v>
      </c>
      <c r="H29" s="4">
        <v>184000</v>
      </c>
      <c r="I29" s="15">
        <f>SUM(H29/4300000*100)</f>
        <v>4.279069767441861</v>
      </c>
      <c r="J29" s="4">
        <v>184000</v>
      </c>
      <c r="K29" s="4">
        <v>0</v>
      </c>
      <c r="L29" s="4">
        <f>+J29+K29</f>
        <v>184000</v>
      </c>
      <c r="M29" s="15">
        <f>SUM(L29/4300000*100)</f>
        <v>4.279069767441861</v>
      </c>
      <c r="N29" s="4">
        <v>0</v>
      </c>
      <c r="O29" s="15">
        <f>SUM((H29+N29)/4300000*100)</f>
        <v>4.279069767441861</v>
      </c>
      <c r="P29" s="4">
        <v>0</v>
      </c>
      <c r="Q29" s="15">
        <f>SUM(P29/H29*100)</f>
        <v>0</v>
      </c>
      <c r="R29" s="4" t="s">
        <v>71</v>
      </c>
      <c r="S29" s="4" t="s">
        <v>71</v>
      </c>
      <c r="T29" s="4">
        <v>184000</v>
      </c>
    </row>
    <row r="30" spans="1:20" x14ac:dyDescent="0.25">
      <c r="A30" s="4"/>
      <c r="B30" s="4" t="s">
        <v>146</v>
      </c>
      <c r="C30" s="4" t="s">
        <v>147</v>
      </c>
      <c r="D30" s="4">
        <v>1</v>
      </c>
      <c r="E30" s="4">
        <v>48000</v>
      </c>
      <c r="F30" s="4">
        <v>0</v>
      </c>
      <c r="G30" s="4">
        <v>0</v>
      </c>
      <c r="H30" s="4">
        <v>48000</v>
      </c>
      <c r="I30" s="15">
        <f>SUM(H30/4300000*100)</f>
        <v>1.1162790697674418</v>
      </c>
      <c r="J30" s="4">
        <v>48000</v>
      </c>
      <c r="K30" s="4">
        <v>0</v>
      </c>
      <c r="L30" s="4">
        <f>+J30+K30</f>
        <v>48000</v>
      </c>
      <c r="M30" s="15">
        <f>SUM(L30/4300000*100)</f>
        <v>1.1162790697674418</v>
      </c>
      <c r="N30" s="4">
        <v>0</v>
      </c>
      <c r="O30" s="15">
        <f>SUM((H30+N30)/4300000*100)</f>
        <v>1.1162790697674418</v>
      </c>
      <c r="P30" s="4">
        <v>0</v>
      </c>
      <c r="Q30" s="15">
        <f>SUM(P30/H30*100)</f>
        <v>0</v>
      </c>
      <c r="R30" s="4" t="s">
        <v>71</v>
      </c>
      <c r="S30" s="4" t="s">
        <v>71</v>
      </c>
      <c r="T30" s="4">
        <v>48000</v>
      </c>
    </row>
    <row r="31" spans="1:20" x14ac:dyDescent="0.25">
      <c r="A31" s="4"/>
      <c r="B31" s="4" t="s">
        <v>148</v>
      </c>
      <c r="C31" s="4" t="s">
        <v>149</v>
      </c>
      <c r="D31" s="4">
        <v>1</v>
      </c>
      <c r="E31" s="4">
        <v>54000</v>
      </c>
      <c r="F31" s="4">
        <v>0</v>
      </c>
      <c r="G31" s="4">
        <v>0</v>
      </c>
      <c r="H31" s="4">
        <v>54000</v>
      </c>
      <c r="I31" s="15">
        <f>SUM(H31/4300000*100)</f>
        <v>1.2558139534883721</v>
      </c>
      <c r="J31" s="4">
        <v>54000</v>
      </c>
      <c r="K31" s="4">
        <v>0</v>
      </c>
      <c r="L31" s="4">
        <f>+J31+K31</f>
        <v>54000</v>
      </c>
      <c r="M31" s="15">
        <f>SUM(L31/4300000*100)</f>
        <v>1.2558139534883721</v>
      </c>
      <c r="N31" s="4">
        <v>0</v>
      </c>
      <c r="O31" s="15">
        <f>SUM((H31+N31)/4300000*100)</f>
        <v>1.2558139534883721</v>
      </c>
      <c r="P31" s="4">
        <v>0</v>
      </c>
      <c r="Q31" s="15">
        <f>SUM(P31/H31*100)</f>
        <v>0</v>
      </c>
      <c r="R31" s="4" t="s">
        <v>71</v>
      </c>
      <c r="S31" s="4" t="s">
        <v>71</v>
      </c>
      <c r="T31" s="4">
        <v>54000</v>
      </c>
    </row>
    <row r="32" spans="1:2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4" t="s">
        <v>93</v>
      </c>
      <c r="B33" s="4" t="s">
        <v>150</v>
      </c>
      <c r="C33" s="4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5">
        <f>SUM(H33/4300000*100)</f>
        <v>0</v>
      </c>
      <c r="J33" s="4">
        <v>0</v>
      </c>
      <c r="K33" s="4">
        <v>0</v>
      </c>
      <c r="L33" s="4">
        <f>+J33+K33</f>
        <v>0</v>
      </c>
      <c r="M33" s="15">
        <f>SUM(L33/4300000*100)</f>
        <v>0</v>
      </c>
      <c r="N33" s="4">
        <v>0</v>
      </c>
      <c r="O33" s="15">
        <f>SUM((H33+N33)/4300000*100)</f>
        <v>0</v>
      </c>
      <c r="P33" s="4">
        <v>0</v>
      </c>
      <c r="Q33" s="15">
        <v>0</v>
      </c>
      <c r="R33" s="4" t="s">
        <v>71</v>
      </c>
      <c r="S33" s="4" t="s">
        <v>71</v>
      </c>
      <c r="T33" s="4">
        <v>0</v>
      </c>
    </row>
    <row r="34" spans="1:20" x14ac:dyDescent="0.25">
      <c r="A34" s="4" t="s">
        <v>95</v>
      </c>
      <c r="B34" s="4" t="s">
        <v>151</v>
      </c>
      <c r="C34" s="4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5">
        <f>SUM(H34/4300000*100)</f>
        <v>0</v>
      </c>
      <c r="J34" s="4">
        <v>0</v>
      </c>
      <c r="K34" s="4">
        <v>0</v>
      </c>
      <c r="L34" s="4">
        <f>+J34+K34</f>
        <v>0</v>
      </c>
      <c r="M34" s="15">
        <f>SUM(L34/4300000*100)</f>
        <v>0</v>
      </c>
      <c r="N34" s="4">
        <v>0</v>
      </c>
      <c r="O34" s="15">
        <f>SUM((H34+N34)/4300000*100)</f>
        <v>0</v>
      </c>
      <c r="P34" s="4">
        <v>0</v>
      </c>
      <c r="Q34" s="15">
        <v>0</v>
      </c>
      <c r="R34" s="4" t="s">
        <v>71</v>
      </c>
      <c r="S34" s="4" t="s">
        <v>71</v>
      </c>
      <c r="T34" s="4">
        <v>0</v>
      </c>
    </row>
    <row r="35" spans="1:20" x14ac:dyDescent="0.25">
      <c r="A35" s="4" t="s">
        <v>97</v>
      </c>
      <c r="B35" s="4" t="s">
        <v>152</v>
      </c>
      <c r="C35" s="4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5">
        <f>SUM(H35/4300000*100)</f>
        <v>0</v>
      </c>
      <c r="J35" s="4">
        <v>0</v>
      </c>
      <c r="K35" s="4">
        <v>0</v>
      </c>
      <c r="L35" s="4">
        <f>+J35+K35</f>
        <v>0</v>
      </c>
      <c r="M35" s="15">
        <f>SUM(L35/4300000*100)</f>
        <v>0</v>
      </c>
      <c r="N35" s="4">
        <v>0</v>
      </c>
      <c r="O35" s="15">
        <f>SUM((H35+N35)/4300000*100)</f>
        <v>0</v>
      </c>
      <c r="P35" s="4">
        <v>0</v>
      </c>
      <c r="Q35" s="15">
        <v>0</v>
      </c>
      <c r="R35" s="4" t="s">
        <v>71</v>
      </c>
      <c r="S35" s="4" t="s">
        <v>71</v>
      </c>
      <c r="T35" s="4">
        <v>0</v>
      </c>
    </row>
    <row r="36" spans="1:20" x14ac:dyDescent="0.25">
      <c r="A36" s="4" t="s">
        <v>108</v>
      </c>
      <c r="B36" s="4" t="s">
        <v>98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4"/>
      <c r="B37" s="4" t="s">
        <v>153</v>
      </c>
      <c r="C37" s="4"/>
      <c r="D37" s="4">
        <v>8</v>
      </c>
      <c r="E37" s="4">
        <v>354000</v>
      </c>
      <c r="F37" s="4">
        <v>0</v>
      </c>
      <c r="G37" s="4">
        <v>0</v>
      </c>
      <c r="H37" s="4">
        <v>354000</v>
      </c>
      <c r="I37" s="15">
        <f>SUM(H37/4300000*100)</f>
        <v>8.2325581395348824</v>
      </c>
      <c r="J37" s="4">
        <v>354000</v>
      </c>
      <c r="K37" s="4">
        <v>0</v>
      </c>
      <c r="L37" s="4">
        <f>+J37+K37</f>
        <v>354000</v>
      </c>
      <c r="M37" s="15">
        <f>SUM(L37/4300000*100)</f>
        <v>8.2325581395348824</v>
      </c>
      <c r="N37" s="4">
        <v>0</v>
      </c>
      <c r="O37" s="15">
        <f>SUM((H37+N37)/4300000*100)</f>
        <v>8.2325581395348824</v>
      </c>
      <c r="P37" s="4">
        <v>0</v>
      </c>
      <c r="Q37" s="15">
        <v>0</v>
      </c>
      <c r="R37" s="4" t="s">
        <v>71</v>
      </c>
      <c r="S37" s="4" t="s">
        <v>71</v>
      </c>
      <c r="T37" s="4">
        <v>354000</v>
      </c>
    </row>
    <row r="38" spans="1:20" x14ac:dyDescent="0.25">
      <c r="A38" s="4"/>
      <c r="B38" s="4" t="s">
        <v>154</v>
      </c>
      <c r="C38" s="4" t="s">
        <v>155</v>
      </c>
      <c r="D38" s="4">
        <v>1</v>
      </c>
      <c r="E38" s="4">
        <v>166000</v>
      </c>
      <c r="F38" s="4">
        <v>0</v>
      </c>
      <c r="G38" s="4">
        <v>0</v>
      </c>
      <c r="H38" s="4">
        <v>166000</v>
      </c>
      <c r="I38" s="15">
        <f>SUM(H38/4300000*100)</f>
        <v>3.8604651162790695</v>
      </c>
      <c r="J38" s="4">
        <v>166000</v>
      </c>
      <c r="K38" s="4">
        <v>0</v>
      </c>
      <c r="L38" s="4">
        <f>+J38+K38</f>
        <v>166000</v>
      </c>
      <c r="M38" s="15">
        <f>SUM(L38/4300000*100)</f>
        <v>3.8604651162790695</v>
      </c>
      <c r="N38" s="4">
        <v>0</v>
      </c>
      <c r="O38" s="15">
        <f>SUM((H38+N38)/4300000*100)</f>
        <v>3.8604651162790695</v>
      </c>
      <c r="P38" s="4">
        <v>0</v>
      </c>
      <c r="Q38" s="15">
        <f>SUM(P38/H38*100)</f>
        <v>0</v>
      </c>
      <c r="R38" s="4" t="s">
        <v>71</v>
      </c>
      <c r="S38" s="4" t="s">
        <v>71</v>
      </c>
      <c r="T38" s="4">
        <v>166000</v>
      </c>
    </row>
    <row r="39" spans="1:20" x14ac:dyDescent="0.25">
      <c r="A39" s="4"/>
      <c r="B39" s="4" t="s">
        <v>156</v>
      </c>
      <c r="C39" s="4" t="s">
        <v>157</v>
      </c>
      <c r="D39" s="4">
        <v>1</v>
      </c>
      <c r="E39" s="4">
        <v>106000</v>
      </c>
      <c r="F39" s="4">
        <v>0</v>
      </c>
      <c r="G39" s="4">
        <v>0</v>
      </c>
      <c r="H39" s="4">
        <v>106000</v>
      </c>
      <c r="I39" s="15">
        <f>SUM(H39/4300000*100)</f>
        <v>2.4651162790697674</v>
      </c>
      <c r="J39" s="4">
        <v>106000</v>
      </c>
      <c r="K39" s="4">
        <v>0</v>
      </c>
      <c r="L39" s="4">
        <f>+J39+K39</f>
        <v>106000</v>
      </c>
      <c r="M39" s="15">
        <f>SUM(L39/4300000*100)</f>
        <v>2.4651162790697674</v>
      </c>
      <c r="N39" s="4">
        <v>0</v>
      </c>
      <c r="O39" s="15">
        <f>SUM((H39+N39)/4300000*100)</f>
        <v>2.4651162790697674</v>
      </c>
      <c r="P39" s="4">
        <v>0</v>
      </c>
      <c r="Q39" s="15">
        <f>SUM(P39/H39*100)</f>
        <v>0</v>
      </c>
      <c r="R39" s="4" t="s">
        <v>71</v>
      </c>
      <c r="S39" s="4" t="s">
        <v>71</v>
      </c>
      <c r="T39" s="4">
        <v>106000</v>
      </c>
    </row>
    <row r="40" spans="1:20" s="6" customFormat="1" x14ac:dyDescent="0.25">
      <c r="A40" s="11"/>
      <c r="B40" s="11" t="s">
        <v>158</v>
      </c>
      <c r="C40" s="11"/>
      <c r="D40" s="11">
        <f>+D21+D22+D33+D34+D35+D37</f>
        <v>99</v>
      </c>
      <c r="E40" s="11">
        <f>+E21+E22+E33+E34+E35+E37</f>
        <v>2005000</v>
      </c>
      <c r="F40" s="11">
        <f>+F21+F22+F33+F34+F35+F37</f>
        <v>0</v>
      </c>
      <c r="G40" s="11">
        <f>+G21+G22+G33+G34+G35+G37</f>
        <v>0</v>
      </c>
      <c r="H40" s="11">
        <f>+H21+H22+H33+H34+H35+H37</f>
        <v>2005000</v>
      </c>
      <c r="I40" s="16">
        <f>+I21+I22+I33+I34+I35+I37</f>
        <v>46.627906976744185</v>
      </c>
      <c r="J40" s="11">
        <f>+J21+J22+J33+J34+J35+J37</f>
        <v>2005000</v>
      </c>
      <c r="K40" s="11">
        <f>+K21+K22+K33+K34+K35+K37</f>
        <v>0</v>
      </c>
      <c r="L40" s="11">
        <f>+L21+L22+L33+L34+L35+L37</f>
        <v>2005000</v>
      </c>
      <c r="M40" s="16">
        <f>+M21+M22+M33+M34+M35+M37</f>
        <v>46.627906976744185</v>
      </c>
      <c r="N40" s="11">
        <f>+N21+N22+N33+N34+N35+N37</f>
        <v>0</v>
      </c>
      <c r="O40" s="16">
        <f>+O21+O22+O33+O34+O35+O37</f>
        <v>46.627906976744185</v>
      </c>
      <c r="P40" s="11">
        <f>+P21+P22+P33+P34+P35+P37</f>
        <v>705000</v>
      </c>
      <c r="Q40" s="16">
        <f>SUM(P40/H40*100)</f>
        <v>35.16209476309227</v>
      </c>
      <c r="R40" s="11"/>
      <c r="S40" s="11"/>
      <c r="T40" s="11">
        <f>+T21+T22+T33+T34+T35+T37</f>
        <v>2005000</v>
      </c>
    </row>
    <row r="41" spans="1:20" s="6" customFormat="1" x14ac:dyDescent="0.25">
      <c r="A41" s="11"/>
      <c r="B41" s="11" t="s">
        <v>159</v>
      </c>
      <c r="C41" s="11"/>
      <c r="D41" s="11">
        <f>+D17+D19+D40</f>
        <v>99</v>
      </c>
      <c r="E41" s="11">
        <f>+E17+E19+E40</f>
        <v>2005000</v>
      </c>
      <c r="F41" s="11">
        <f>+F17+F19+F40</f>
        <v>0</v>
      </c>
      <c r="G41" s="11">
        <f>+G17+G19+G40</f>
        <v>0</v>
      </c>
      <c r="H41" s="11">
        <f>+H17+H19+H40</f>
        <v>2005000</v>
      </c>
      <c r="I41" s="16">
        <f>+I17+I19+I40</f>
        <v>46.627906976744185</v>
      </c>
      <c r="J41" s="11">
        <f>+J17+J19+J40</f>
        <v>2005000</v>
      </c>
      <c r="K41" s="11">
        <f>+K17+K19+K40</f>
        <v>0</v>
      </c>
      <c r="L41" s="11">
        <f>+L17+L19+L40</f>
        <v>2005000</v>
      </c>
      <c r="M41" s="16">
        <f>+M17+M19+M40</f>
        <v>46.627906976744185</v>
      </c>
      <c r="N41" s="11">
        <f>+N17+N19+N40</f>
        <v>0</v>
      </c>
      <c r="O41" s="16">
        <f>+O17+O19+O40</f>
        <v>46.627906976744185</v>
      </c>
      <c r="P41" s="11">
        <f>+P17+P19+P40</f>
        <v>705000</v>
      </c>
      <c r="Q41" s="16">
        <f>SUM(P41/H41*100)</f>
        <v>35.16209476309227</v>
      </c>
      <c r="R41" s="11"/>
      <c r="S41" s="11"/>
      <c r="T41" s="11">
        <f>+T17+T19+T40</f>
        <v>2005000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160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113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161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SUM(H7/4300000*100)</f>
        <v>0</v>
      </c>
      <c r="J7" s="4">
        <v>0</v>
      </c>
      <c r="K7" s="4">
        <v>0</v>
      </c>
      <c r="L7" s="4">
        <f>+J7+K7</f>
        <v>0</v>
      </c>
      <c r="M7" s="15">
        <f>SUM(L7/4300000*100)</f>
        <v>0</v>
      </c>
      <c r="N7" s="4">
        <v>0</v>
      </c>
      <c r="O7" s="15">
        <f>SUM((H7+N7)/4300000*100)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102</v>
      </c>
      <c r="B8" s="4" t="s">
        <v>162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SUM(H8/4300000*100)</f>
        <v>0</v>
      </c>
      <c r="J8" s="4">
        <v>0</v>
      </c>
      <c r="K8" s="4">
        <v>0</v>
      </c>
      <c r="L8" s="4">
        <f>+J8+K8</f>
        <v>0</v>
      </c>
      <c r="M8" s="15">
        <f>SUM(L8/4300000*100)</f>
        <v>0</v>
      </c>
      <c r="N8" s="4">
        <v>0</v>
      </c>
      <c r="O8" s="15">
        <f>SUM((H8+N8)/4300000*100)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163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0" t="s">
        <v>164</v>
      </c>
      <c r="B1" s="20"/>
      <c r="C1" s="20"/>
      <c r="D1" s="20"/>
    </row>
    <row r="2" spans="1:4" x14ac:dyDescent="0.25">
      <c r="A2" s="4" t="s">
        <v>165</v>
      </c>
      <c r="B2" s="4" t="s">
        <v>166</v>
      </c>
      <c r="C2" s="4" t="s">
        <v>167</v>
      </c>
      <c r="D2" s="4" t="s">
        <v>168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1" t="s">
        <v>169</v>
      </c>
      <c r="B1" s="21"/>
    </row>
    <row r="2" spans="1:2" x14ac:dyDescent="0.25">
      <c r="A2" s="4" t="s">
        <v>34</v>
      </c>
      <c r="B2" s="4" t="s">
        <v>167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Shanoor</dc:creator>
  <cp:lastModifiedBy>Mohammed Shanoor</cp:lastModifiedBy>
  <dcterms:created xsi:type="dcterms:W3CDTF">2022-04-03T09:07:35Z</dcterms:created>
  <dcterms:modified xsi:type="dcterms:W3CDTF">2022-04-03T09:08:41Z</dcterms:modified>
</cp:coreProperties>
</file>